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sheetId="1" state="visible" r:id="rId1"/>
    <sheet xmlns:r="http://schemas.openxmlformats.org/officeDocument/2006/relationships" name="Budsjett" sheetId="2" state="visible" r:id="rId2"/>
    <sheet xmlns:r="http://schemas.openxmlformats.org/officeDocument/2006/relationships" name="Kilder" sheetId="3" state="visible" r:id="rId3"/>
  </sheets>
  <definedNames/>
  <calcPr calcId="124519" fullCalcOnLoad="1"/>
</workbook>
</file>

<file path=xl/styles.xml><?xml version="1.0" encoding="utf-8"?>
<styleSheet xmlns="http://schemas.openxmlformats.org/spreadsheetml/2006/main">
  <numFmts count="5">
    <numFmt numFmtId="164" formatCode="# ##0 &quot;kr&quot;"/>
    <numFmt numFmtId="165" formatCode="0 %"/>
    <numFmt numFmtId="166" formatCode="+# ##0 &quot;kr&quot;;-# ##0 &quot;kr&quot;;0 &quot;kr&quot;"/>
    <numFmt numFmtId="167" formatCode="# ##0"/>
    <numFmt numFmtId="168" formatCode="+# ##0;-# ##0;0"/>
  </numFmts>
  <fonts count="12">
    <font>
      <name val="Calibri"/>
      <family val="2"/>
      <color theme="1"/>
      <sz val="11"/>
      <scheme val="minor"/>
    </font>
    <font>
      <b val="1"/>
      <color rgb="00FFFFFF"/>
      <sz val="16"/>
    </font>
    <font>
      <sz val="11"/>
    </font>
    <font>
      <b val="1"/>
      <color rgb="001F5C4A"/>
      <sz val="12"/>
    </font>
    <font>
      <b val="1"/>
      <color rgb="001F5C4A"/>
      <sz val="16"/>
    </font>
    <font>
      <b val="1"/>
      <color rgb="001F5C4A"/>
    </font>
    <font>
      <b val="1"/>
      <sz val="13"/>
    </font>
    <font>
      <i val="1"/>
      <color rgb="00555555"/>
    </font>
    <font>
      <b val="1"/>
      <color rgb="00FFFFFF"/>
    </font>
    <font>
      <i val="1"/>
      <color rgb="00555555"/>
      <sz val="9"/>
    </font>
    <font>
      <b val="1"/>
    </font>
    <font>
      <b val="1"/>
      <color rgb="001F5C4A"/>
      <sz val="15"/>
    </font>
  </fonts>
  <fills count="4">
    <fill>
      <patternFill/>
    </fill>
    <fill>
      <patternFill patternType="gray125"/>
    </fill>
    <fill>
      <patternFill patternType="solid">
        <fgColor rgb="001F5C4A"/>
      </patternFill>
    </fill>
    <fill>
      <patternFill patternType="solid">
        <fgColor rgb="00FFE699"/>
      </patternFill>
    </fill>
  </fills>
  <borders count="5">
    <border>
      <left/>
      <right/>
      <top/>
      <bottom/>
      <diagonal/>
    </border>
    <border>
      <left style="thin">
        <color rgb="00C9D6D0"/>
      </left>
      <right style="thin">
        <color rgb="00C9D6D0"/>
      </right>
      <top style="thin">
        <color rgb="00C9D6D0"/>
      </top>
      <bottom style="thin">
        <color rgb="00C9D6D0"/>
      </bottom>
    </border>
    <border>
      <left/>
      <right/>
      <top style="thin">
        <color rgb="00C9D6D0"/>
      </top>
      <bottom/>
      <diagonal/>
    </border>
    <border>
      <left/>
      <right style="thin">
        <color rgb="00C9D6D0"/>
      </right>
      <top style="thin">
        <color rgb="00C9D6D0"/>
      </top>
      <bottom/>
      <diagonal/>
    </border>
    <border>
      <left/>
      <right style="thin">
        <color rgb="00C9D6D0"/>
      </right>
      <top style="thin">
        <color rgb="00C9D6D0"/>
      </top>
      <bottom style="thin">
        <color rgb="00C9D6D0"/>
      </bottom>
      <diagonal/>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1" pivotButton="0" quotePrefix="0" xfId="0"/>
    <xf numFmtId="1" fontId="0" fillId="3" borderId="1" pivotButton="0" quotePrefix="0" xfId="0"/>
    <xf numFmtId="0" fontId="0" fillId="0" borderId="4" pivotButton="0" quotePrefix="0" xfId="0"/>
    <xf numFmtId="164" fontId="0" fillId="0" borderId="1" pivotButton="0" quotePrefix="0" xfId="0"/>
    <xf numFmtId="164" fontId="0" fillId="3" borderId="1" pivotButton="0" quotePrefix="0" xfId="0"/>
    <xf numFmtId="166" fontId="0" fillId="0" borderId="1" pivotButton="0" quotePrefix="0" xfId="0"/>
    <xf numFmtId="165" fontId="0" fillId="3" borderId="1" pivotButton="0" quotePrefix="0" xfId="0"/>
    <xf numFmtId="164" fontId="6" fillId="0" borderId="1" pivotButton="0" quotePrefix="0" xfId="0"/>
    <xf numFmtId="0" fontId="7" fillId="0" borderId="0" pivotButton="0" quotePrefix="0" xfId="0"/>
    <xf numFmtId="0" fontId="8" fillId="2" borderId="0" applyAlignment="1" pivotButton="0" quotePrefix="0" xfId="0">
      <alignment horizontal="center" vertical="center" wrapText="1"/>
    </xf>
    <xf numFmtId="0" fontId="0" fillId="3" borderId="1" pivotButton="0" quotePrefix="0" xfId="0"/>
    <xf numFmtId="0" fontId="9" fillId="0" borderId="1" applyAlignment="1" pivotButton="0" quotePrefix="0" xfId="0">
      <alignment vertical="top" wrapText="1"/>
    </xf>
    <xf numFmtId="167" fontId="0" fillId="3" borderId="1" pivotButton="0" quotePrefix="0" xfId="0"/>
    <xf numFmtId="167" fontId="0" fillId="0" borderId="1" pivotButton="0" quotePrefix="0" xfId="0"/>
    <xf numFmtId="168" fontId="0" fillId="0" borderId="1" pivotButton="0" quotePrefix="0" xfId="0"/>
    <xf numFmtId="0" fontId="10" fillId="0" borderId="0" pivotButton="0" quotePrefix="0" xfId="0"/>
    <xf numFmtId="167" fontId="10" fillId="0" borderId="1" pivotButton="0" quotePrefix="0" xfId="0"/>
    <xf numFmtId="0" fontId="11" fillId="0" borderId="0" pivotButton="0" quotePrefix="0" xfId="0"/>
    <xf numFmtId="0" fontId="0" fillId="0" borderId="0" applyAlignment="1" pivotButton="0" quotePrefix="0" xfId="0">
      <alignment vertical="top" wrapText="1"/>
    </xf>
  </cellXfs>
  <cellStyles count="1">
    <cellStyle name="Normal" xfId="0" builtinId="0" hidden="0"/>
  </cellStyles>
  <dxfs count="2">
    <dxf>
      <font>
        <b val="1"/>
        <color rgb="00C00000"/>
      </font>
    </dxf>
    <dxf>
      <fill>
        <patternFill patternType="solid">
          <f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8"/>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Bryllupsbudsjett – gratis fra Arkfabrikken</t>
        </is>
      </c>
    </row>
    <row r="3" ht="30" customHeight="1">
      <c r="B3" s="2" t="inlineStr">
        <is>
          <t>Et enkelt budsjett for bryllupet: skriv inn antall gjester og ramme, og juster postene. Poster som avhenger av gjestetallet (mat, kake, kort) regnes ut per gjest.</t>
        </is>
      </c>
    </row>
    <row r="4">
      <c r="B4" s="2" t="inlineStr"/>
    </row>
    <row r="5">
      <c r="B5" s="3" t="inlineStr">
        <is>
          <t>Slik bruker du det</t>
        </is>
      </c>
    </row>
    <row r="6" ht="30" customHeight="1">
      <c r="B6" s="2" t="inlineStr">
        <is>
          <t>1. Gå til arket «Budsjett». Fyll inn antall gjester til festen, totalrammen og buffer i prosent i de gule cellene øverst.</t>
        </is>
      </c>
    </row>
    <row r="7" ht="30" customHeight="1">
      <c r="B7" s="2" t="inlineStr">
        <is>
          <t>2. For hver post: velg «Per gjest» eller «Fast beløp», og skriv prisen. Forslagene er satt inn som et utgangspunkt – bytt dem ut med deres egne tilbud.</t>
        </is>
      </c>
    </row>
    <row r="8" ht="30" customHeight="1">
      <c r="B8" s="2" t="inlineStr">
        <is>
          <t>3. Skriv avtalt pris og hva som er betalt når dere har booket. Avviket viser om dere ligger over eller under budsjettet.</t>
        </is>
      </c>
    </row>
    <row r="9" ht="30" customHeight="1">
      <c r="B9" s="2" t="inlineStr">
        <is>
          <t>4. Oppsummeringen øverst viser totalen med buffer, kost per gjest og hvor mye som er igjen av rammen.</t>
        </is>
      </c>
    </row>
    <row r="10">
      <c r="B10" s="2" t="inlineStr"/>
    </row>
    <row r="11">
      <c r="B11" s="3" t="inlineStr">
        <is>
          <t>Om tallene</t>
        </is>
      </c>
    </row>
    <row r="12" ht="45" customHeight="1">
      <c r="B12" s="2" t="inlineStr">
        <is>
          <t>Kolonnen «Veiledende spenn» viser prisspenn fra navngitte kilder (se arket «Kilder»). Beløpene i kolonnen «Pris» er våre egne forslag innenfor spennene (EGEN ANTAKELSE), ikke tilbud. Priser varierer med sted, sesong og antall gjester.</t>
        </is>
      </c>
    </row>
    <row r="13" ht="30" customHeight="1">
      <c r="B13" s="2" t="inlineStr">
        <is>
          <t>Til sammenligning: et bryllup i Norge koster i snitt 176 000 kr, ifølge en undersøkelse Sentio gjorde for SpareBank 1 Østlandet i 2025 (NRK, 04.06.2025).</t>
        </is>
      </c>
    </row>
    <row r="14" ht="30" customHeight="1">
      <c r="B14" s="2" t="inlineStr">
        <is>
          <t>Regnearket gir ikke juridisk råd. Om prøvingsattest og vielse: se skatteetaten.no og kirken.no, eller spør den som skal vie dere.</t>
        </is>
      </c>
    </row>
    <row r="15">
      <c r="B15" s="2" t="inlineStr"/>
    </row>
    <row r="16">
      <c r="B16" s="3" t="inlineStr">
        <is>
          <t>Vil du ha mer?</t>
        </is>
      </c>
    </row>
    <row r="17" ht="60" customHeight="1">
      <c r="B17" s="2" t="inlineStr">
        <is>
          <t>Bryllupsplanleggeren (kr 199) har budsjett med 28 poster og «hvem betaler», leverandører med depositum og forfall, gjesteliste med spesialkost, bordplan som fyller seg selv, 49 gjøremål med frister og gaver og takkekort i samme regneark: https://arkfabrikken.no/produkter/bryllupsplanleggeren/</t>
        </is>
      </c>
    </row>
    <row r="18">
      <c r="B18" s="2" t="inlineStr">
        <is>
          <t>Spørsmål: post@arkfabrikken.no · © Arkfabrikken · Gratis til privat bruk. Ikke for videresalg.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4"/>
  <sheetViews>
    <sheetView showGridLines="0" workbookViewId="0">
      <pane ySplit="8" topLeftCell="A9" activePane="bottomLeft" state="frozen"/>
      <selection pane="bottomLeft" activeCell="A1" sqref="A1"/>
    </sheetView>
  </sheetViews>
  <sheetFormatPr baseColWidth="8" defaultRowHeight="15"/>
  <cols>
    <col width="18" customWidth="1" min="1" max="1"/>
    <col width="32" customWidth="1" min="2" max="2"/>
    <col width="52" customWidth="1" min="3" max="3"/>
    <col width="13" customWidth="1" min="4" max="4"/>
    <col width="13" customWidth="1" min="5" max="5"/>
    <col width="14" customWidth="1" min="6" max="6"/>
    <col width="14" customWidth="1" min="7" max="7"/>
    <col width="14" customWidth="1" min="8" max="8"/>
    <col width="14" customWidth="1" min="9" max="9"/>
    <col width="3" customWidth="1" min="10" max="10"/>
  </cols>
  <sheetData>
    <row r="1">
      <c r="A1" s="4" t="inlineStr">
        <is>
          <t>Bryllupsbudsjett</t>
        </is>
      </c>
    </row>
    <row r="3">
      <c r="A3" s="5" t="inlineStr">
        <is>
          <t>Gjester til festen</t>
        </is>
      </c>
      <c r="B3" s="6" t="n">
        <v>50</v>
      </c>
      <c r="D3" s="5" t="inlineStr">
        <is>
          <t>Sum poster</t>
        </is>
      </c>
      <c r="E3" s="7" t="n"/>
      <c r="F3" s="8">
        <f>SUM(F9:F33)</f>
        <v/>
      </c>
      <c r="G3" s="5" t="inlineStr">
        <is>
          <t>Per gjest</t>
        </is>
      </c>
      <c r="H3" s="8">
        <f>IF(N(B3)&gt;0,F5/B3,"–")</f>
        <v/>
      </c>
    </row>
    <row r="4">
      <c r="A4" s="5" t="inlineStr">
        <is>
          <t>Totalramme (kr)</t>
        </is>
      </c>
      <c r="B4" s="9" t="n">
        <v>250000</v>
      </c>
      <c r="D4" s="5" t="inlineStr">
        <is>
          <t>Buffer</t>
        </is>
      </c>
      <c r="E4" s="7" t="n"/>
      <c r="F4" s="8">
        <f>ROUND(F3*N(B5),0)</f>
        <v/>
      </c>
      <c r="G4" s="5" t="inlineStr">
        <is>
          <t>Igjen av rammen</t>
        </is>
      </c>
      <c r="H4" s="10">
        <f>IF(N(B4)&gt;0,B4-F5,"–")</f>
        <v/>
      </c>
    </row>
    <row r="5">
      <c r="A5" s="5" t="inlineStr">
        <is>
          <t>Buffer (%)</t>
        </is>
      </c>
      <c r="B5" s="11" t="n">
        <v>0.1</v>
      </c>
      <c r="D5" s="5" t="inlineStr">
        <is>
          <t>Totalt med buffer</t>
        </is>
      </c>
      <c r="E5" s="7" t="n"/>
      <c r="F5" s="12">
        <f>F3+F4</f>
        <v/>
      </c>
      <c r="G5" s="5" t="inlineStr">
        <is>
          <t>Betalt hittil</t>
        </is>
      </c>
      <c r="H5" s="8">
        <f>SUM(H9:H33)</f>
        <v/>
      </c>
    </row>
    <row r="6">
      <c r="A6" s="13">
        <f>IF(N(B4)=0,"",IF(F5&gt;B4,"Over rammen – vurder færre gjester eller billigere poster.","Innenfor rammen."))&amp;" Snitt i Norge: 176 000 kr (Sentio for SpareBank 1 Østlandet 2025, NRK)."</f>
        <v/>
      </c>
    </row>
    <row r="8" ht="32" customHeight="1">
      <c r="A8" s="14" t="inlineStr">
        <is>
          <t>Kategori</t>
        </is>
      </c>
      <c r="B8" s="14" t="inlineStr">
        <is>
          <t>Post</t>
        </is>
      </c>
      <c r="C8" s="14" t="inlineStr">
        <is>
          <t>Veiledende spenn (kilde)</t>
        </is>
      </c>
      <c r="D8" s="14" t="inlineStr">
        <is>
          <t>Type</t>
        </is>
      </c>
      <c r="E8" s="14" t="inlineStr">
        <is>
          <t>Pris (kr)</t>
        </is>
      </c>
      <c r="F8" s="14" t="inlineStr">
        <is>
          <t>Budsjett (kr)</t>
        </is>
      </c>
      <c r="G8" s="14" t="inlineStr">
        <is>
          <t>Avtalt (kr)</t>
        </is>
      </c>
      <c r="H8" s="14" t="inlineStr">
        <is>
          <t>Betalt (kr)</t>
        </is>
      </c>
      <c r="I8" s="14" t="inlineStr">
        <is>
          <t>Avvik (kr)</t>
        </is>
      </c>
    </row>
    <row r="9" ht="30" customHeight="1">
      <c r="A9" s="15" t="inlineStr">
        <is>
          <t>Vielse</t>
        </is>
      </c>
      <c r="B9" s="15" t="inlineStr">
        <is>
          <t>Vielse / seremoni</t>
        </is>
      </c>
      <c r="C9" s="16" t="inlineStr">
        <is>
          <t>Gratis i kirken der dere bor hvis én av dere er medlem; ellers varierer det [K6]</t>
        </is>
      </c>
      <c r="D9" s="15" t="inlineStr">
        <is>
          <t>Fast beløp</t>
        </is>
      </c>
      <c r="E9" s="17" t="n">
        <v>0</v>
      </c>
      <c r="F9" s="18">
        <f>IF(D9="Per gjest",N(E9)*N($B$3),N(E9))</f>
        <v/>
      </c>
      <c r="G9" s="17" t="n"/>
      <c r="H9" s="17" t="n"/>
      <c r="I9" s="19">
        <f>IF(ISNUMBER(G9),G9-F9,"")</f>
        <v/>
      </c>
    </row>
    <row r="10" ht="30" customHeight="1">
      <c r="A10" s="15" t="inlineStr">
        <is>
          <t>Lokale</t>
        </is>
      </c>
      <c r="B10" s="15" t="inlineStr">
        <is>
          <t>Leie av festlokale</t>
        </is>
      </c>
      <c r="C10" s="16" t="inlineStr">
        <is>
          <t>Ca. 15 000–60 000 kr [K3]</t>
        </is>
      </c>
      <c r="D10" s="15" t="inlineStr">
        <is>
          <t>Fast beløp</t>
        </is>
      </c>
      <c r="E10" s="17" t="n">
        <v>25000</v>
      </c>
      <c r="F10" s="18">
        <f>IF(D10="Per gjest",N(E10)*N($B$3),N(E10))</f>
        <v/>
      </c>
      <c r="G10" s="17" t="n"/>
      <c r="H10" s="17" t="n"/>
      <c r="I10" s="19">
        <f>IF(ISNUMBER(G10),G10-F10,"")</f>
        <v/>
      </c>
    </row>
    <row r="11" ht="30" customHeight="1">
      <c r="A11" s="15" t="inlineStr">
        <is>
          <t>Mat og drikke</t>
        </is>
      </c>
      <c r="B11" s="15" t="inlineStr">
        <is>
          <t>Middag / catering (kuvert)</t>
        </is>
      </c>
      <c r="C11" s="16" t="inlineStr">
        <is>
          <t>Kuvert inkl. drikke til maten ca. 1 500–3 000 kr per gjest [K2]; mat og drikke ca. 1 000–2 000 kr [K3]</t>
        </is>
      </c>
      <c r="D11" s="15" t="inlineStr">
        <is>
          <t>Per gjest</t>
        </is>
      </c>
      <c r="E11" s="17" t="n">
        <v>1600</v>
      </c>
      <c r="F11" s="18">
        <f>IF(D11="Per gjest",N(E11)*N($B$3),N(E11))</f>
        <v/>
      </c>
      <c r="G11" s="17" t="n"/>
      <c r="H11" s="17" t="n"/>
      <c r="I11" s="19">
        <f>IF(ISNUMBER(G11),G11-F11,"")</f>
        <v/>
      </c>
    </row>
    <row r="12" ht="30" customHeight="1">
      <c r="A12" s="15" t="inlineStr">
        <is>
          <t>Mat og drikke</t>
        </is>
      </c>
      <c r="B12" s="15" t="inlineStr">
        <is>
          <t>Drikke utover kuvert</t>
        </is>
      </c>
      <c r="C12" s="16" t="inlineStr">
        <is>
          <t>Korkavgift ca. 75–200 kr per flaske hvis dere tar med egen drikke [K5]</t>
        </is>
      </c>
      <c r="D12" s="15" t="inlineStr">
        <is>
          <t>Per gjest</t>
        </is>
      </c>
      <c r="E12" s="17" t="n">
        <v>150</v>
      </c>
      <c r="F12" s="18">
        <f>IF(D12="Per gjest",N(E12)*N($B$3),N(E12))</f>
        <v/>
      </c>
      <c r="G12" s="17" t="n"/>
      <c r="H12" s="17" t="n"/>
      <c r="I12" s="19">
        <f>IF(ISNUMBER(G12),G12-F12,"")</f>
        <v/>
      </c>
    </row>
    <row r="13" ht="30" customHeight="1">
      <c r="A13" s="15" t="inlineStr">
        <is>
          <t>Mat og drikke</t>
        </is>
      </c>
      <c r="B13" s="15" t="inlineStr">
        <is>
          <t>Bryllupskake</t>
        </is>
      </c>
      <c r="C13" s="16" t="inlineStr">
        <is>
          <t>Ca. 70–120 kr per gjest [K2]</t>
        </is>
      </c>
      <c r="D13" s="15" t="inlineStr">
        <is>
          <t>Per gjest</t>
        </is>
      </c>
      <c r="E13" s="17" t="n">
        <v>90</v>
      </c>
      <c r="F13" s="18">
        <f>IF(D13="Per gjest",N(E13)*N($B$3),N(E13))</f>
        <v/>
      </c>
      <c r="G13" s="17" t="n"/>
      <c r="H13" s="17" t="n"/>
      <c r="I13" s="19">
        <f>IF(ISNUMBER(G13),G13-F13,"")</f>
        <v/>
      </c>
    </row>
    <row r="14" ht="30" customHeight="1">
      <c r="A14" s="15" t="inlineStr">
        <is>
          <t>Foto</t>
        </is>
      </c>
      <c r="B14" s="15" t="inlineStr">
        <is>
          <t>Fotograf</t>
        </is>
      </c>
      <c r="C14" s="16" t="inlineStr">
        <is>
          <t>Heldag ca. 26 000–46 000 kr, halvdag 20 000–35 000 kr [K4]</t>
        </is>
      </c>
      <c r="D14" s="15" t="inlineStr">
        <is>
          <t>Fast beløp</t>
        </is>
      </c>
      <c r="E14" s="17" t="n">
        <v>26000</v>
      </c>
      <c r="F14" s="18">
        <f>IF(D14="Per gjest",N(E14)*N($B$3),N(E14))</f>
        <v/>
      </c>
      <c r="G14" s="17" t="n"/>
      <c r="H14" s="17" t="n"/>
      <c r="I14" s="19">
        <f>IF(ISNUMBER(G14),G14-F14,"")</f>
        <v/>
      </c>
    </row>
    <row r="15" ht="30" customHeight="1">
      <c r="A15" s="15" t="inlineStr">
        <is>
          <t>Antrekk</t>
        </is>
      </c>
      <c r="B15" s="15" t="inlineStr">
        <is>
          <t>Brudekjole / antrekk 1</t>
        </is>
      </c>
      <c r="C15" s="16" t="inlineStr">
        <is>
          <t>Ca. 10 000–40 000 kr [K2]; snitt ny ca. 22 000, brukt ca. 14 000 [K8]</t>
        </is>
      </c>
      <c r="D15" s="15" t="inlineStr">
        <is>
          <t>Fast beløp</t>
        </is>
      </c>
      <c r="E15" s="17" t="n">
        <v>15000</v>
      </c>
      <c r="F15" s="18">
        <f>IF(D15="Per gjest",N(E15)*N($B$3),N(E15))</f>
        <v/>
      </c>
      <c r="G15" s="17" t="n"/>
      <c r="H15" s="17" t="n"/>
      <c r="I15" s="19">
        <f>IF(ISNUMBER(G15),G15-F15,"")</f>
        <v/>
      </c>
    </row>
    <row r="16" ht="30" customHeight="1">
      <c r="A16" s="15" t="inlineStr">
        <is>
          <t>Antrekk</t>
        </is>
      </c>
      <c r="B16" s="15" t="inlineStr">
        <is>
          <t>Dress, smoking, bunad / antrekk 2</t>
        </is>
      </c>
      <c r="C16" s="16" t="inlineStr">
        <is>
          <t>Ca. 6 000–20 000 kr [K2]</t>
        </is>
      </c>
      <c r="D16" s="15" t="inlineStr">
        <is>
          <t>Fast beløp</t>
        </is>
      </c>
      <c r="E16" s="17" t="n">
        <v>8000</v>
      </c>
      <c r="F16" s="18">
        <f>IF(D16="Per gjest",N(E16)*N($B$3),N(E16))</f>
        <v/>
      </c>
      <c r="G16" s="17" t="n"/>
      <c r="H16" s="17" t="n"/>
      <c r="I16" s="19">
        <f>IF(ISNUMBER(G16),G16-F16,"")</f>
        <v/>
      </c>
    </row>
    <row r="17" ht="30" customHeight="1">
      <c r="A17" s="15" t="inlineStr">
        <is>
          <t>Antrekk</t>
        </is>
      </c>
      <c r="B17" s="15" t="inlineStr">
        <is>
          <t>Sko, smykker og tilbehør</t>
        </is>
      </c>
      <c r="C17" s="16" t="inlineStr">
        <is>
          <t>Ca. 4 000–12 000 kr [K2]</t>
        </is>
      </c>
      <c r="D17" s="15" t="inlineStr">
        <is>
          <t>Fast beløp</t>
        </is>
      </c>
      <c r="E17" s="17" t="n">
        <v>5000</v>
      </c>
      <c r="F17" s="18">
        <f>IF(D17="Per gjest",N(E17)*N($B$3),N(E17))</f>
        <v/>
      </c>
      <c r="G17" s="17" t="n"/>
      <c r="H17" s="17" t="n"/>
      <c r="I17" s="19">
        <f>IF(ISNUMBER(G17),G17-F17,"")</f>
        <v/>
      </c>
    </row>
    <row r="18" ht="30" customHeight="1">
      <c r="A18" s="15" t="inlineStr">
        <is>
          <t>Ringer</t>
        </is>
      </c>
      <c r="B18" s="15" t="inlineStr">
        <is>
          <t>Gifteringer (to stk.)</t>
        </is>
      </c>
      <c r="C18" s="16" t="inlineStr">
        <is>
          <t>Ca. 4 000–20 000 kr per ring i gull uten diamanter [K2]</t>
        </is>
      </c>
      <c r="D18" s="15" t="inlineStr">
        <is>
          <t>Fast beløp</t>
        </is>
      </c>
      <c r="E18" s="17" t="n">
        <v>10000</v>
      </c>
      <c r="F18" s="18">
        <f>IF(D18="Per gjest",N(E18)*N($B$3),N(E18))</f>
        <v/>
      </c>
      <c r="G18" s="17" t="n"/>
      <c r="H18" s="17" t="n"/>
      <c r="I18" s="19">
        <f>IF(ISNUMBER(G18),G18-F18,"")</f>
        <v/>
      </c>
    </row>
    <row r="19" ht="30" customHeight="1">
      <c r="A19" s="15" t="inlineStr">
        <is>
          <t>Blomster og pynt</t>
        </is>
      </c>
      <c r="B19" s="15" t="inlineStr">
        <is>
          <t>Brudebukett</t>
        </is>
      </c>
      <c r="C19" s="16" t="inlineStr">
        <is>
          <t>Ca. 2 000–4 000 kr [K2]</t>
        </is>
      </c>
      <c r="D19" s="15" t="inlineStr">
        <is>
          <t>Fast beløp</t>
        </is>
      </c>
      <c r="E19" s="17" t="n">
        <v>3000</v>
      </c>
      <c r="F19" s="18">
        <f>IF(D19="Per gjest",N(E19)*N($B$3),N(E19))</f>
        <v/>
      </c>
      <c r="G19" s="17" t="n"/>
      <c r="H19" s="17" t="n"/>
      <c r="I19" s="19">
        <f>IF(ISNUMBER(G19),G19-F19,"")</f>
        <v/>
      </c>
    </row>
    <row r="20" ht="30" customHeight="1">
      <c r="A20" s="15" t="inlineStr">
        <is>
          <t>Blomster og pynt</t>
        </is>
      </c>
      <c r="B20" s="15" t="inlineStr">
        <is>
          <t>Bordpynt og dekor</t>
        </is>
      </c>
      <c r="C20" s="16" t="inlineStr">
        <is>
          <t>Ca. 10 000–35 000 kr [K2]</t>
        </is>
      </c>
      <c r="D20" s="15" t="inlineStr">
        <is>
          <t>Fast beløp</t>
        </is>
      </c>
      <c r="E20" s="17" t="n">
        <v>8000</v>
      </c>
      <c r="F20" s="18">
        <f>IF(D20="Per gjest",N(E20)*N($B$3),N(E20))</f>
        <v/>
      </c>
      <c r="G20" s="17" t="n"/>
      <c r="H20" s="17" t="n"/>
      <c r="I20" s="19">
        <f>IF(ISNUMBER(G20),G20-F20,"")</f>
        <v/>
      </c>
    </row>
    <row r="21" ht="30" customHeight="1">
      <c r="A21" s="15" t="inlineStr">
        <is>
          <t>Musikk</t>
        </is>
      </c>
      <c r="B21" s="15" t="inlineStr">
        <is>
          <t>DJ eller musikere</t>
        </is>
      </c>
      <c r="C21" s="16" t="inlineStr">
        <is>
          <t>DJ ca. 5 000–15 000 kr; band 50 000 kr eller mer [K2]</t>
        </is>
      </c>
      <c r="D21" s="15" t="inlineStr">
        <is>
          <t>Fast beløp</t>
        </is>
      </c>
      <c r="E21" s="17" t="n">
        <v>10000</v>
      </c>
      <c r="F21" s="18">
        <f>IF(D21="Per gjest",N(E21)*N($B$3),N(E21))</f>
        <v/>
      </c>
      <c r="G21" s="17" t="n"/>
      <c r="H21" s="17" t="n"/>
      <c r="I21" s="19">
        <f>IF(ISNUMBER(G21),G21-F21,"")</f>
        <v/>
      </c>
    </row>
    <row r="22" ht="30" customHeight="1">
      <c r="A22" s="15" t="inlineStr">
        <is>
          <t>Trykksaker</t>
        </is>
      </c>
      <c r="B22" s="15" t="inlineStr">
        <is>
          <t>Invitasjoner og takkekort</t>
        </is>
      </c>
      <c r="C22" s="16" t="inlineStr">
        <is>
          <t>Ca. 5–30 kr per kort [K2]; regn ett av hver per gjest</t>
        </is>
      </c>
      <c r="D22" s="15" t="inlineStr">
        <is>
          <t>Per gjest</t>
        </is>
      </c>
      <c r="E22" s="17" t="n">
        <v>40</v>
      </c>
      <c r="F22" s="18">
        <f>IF(D22="Per gjest",N(E22)*N($B$3),N(E22))</f>
        <v/>
      </c>
      <c r="G22" s="17" t="n"/>
      <c r="H22" s="17" t="n"/>
      <c r="I22" s="19">
        <f>IF(ISNUMBER(G22),G22-F22,"")</f>
        <v/>
      </c>
    </row>
    <row r="23" ht="30" customHeight="1">
      <c r="A23" s="15" t="inlineStr">
        <is>
          <t>Hår og sminke</t>
        </is>
      </c>
      <c r="B23" s="15" t="inlineStr">
        <is>
          <t>Hår og sminke</t>
        </is>
      </c>
      <c r="C23" s="16" t="inlineStr">
        <is>
          <t>Ca. 3 000–8 000 kr [K5]</t>
        </is>
      </c>
      <c r="D23" s="15" t="inlineStr">
        <is>
          <t>Fast beløp</t>
        </is>
      </c>
      <c r="E23" s="17" t="n">
        <v>5000</v>
      </c>
      <c r="F23" s="18">
        <f>IF(D23="Per gjest",N(E23)*N($B$3),N(E23))</f>
        <v/>
      </c>
      <c r="G23" s="17" t="n"/>
      <c r="H23" s="17" t="n"/>
      <c r="I23" s="19">
        <f>IF(ISNUMBER(G23),G23-F23,"")</f>
        <v/>
      </c>
    </row>
    <row r="24" ht="30" customHeight="1">
      <c r="A24" s="15" t="inlineStr">
        <is>
          <t>Transport</t>
        </is>
      </c>
      <c r="B24" s="15" t="inlineStr">
        <is>
          <t>Brudebil / transport</t>
        </is>
      </c>
      <c r="C24" s="16" t="inlineStr">
        <is>
          <t>Ca. 4 000–10 000 kr [K5]</t>
        </is>
      </c>
      <c r="D24" s="15" t="inlineStr">
        <is>
          <t>Fast beløp</t>
        </is>
      </c>
      <c r="E24" s="17" t="n">
        <v>4000</v>
      </c>
      <c r="F24" s="18">
        <f>IF(D24="Per gjest",N(E24)*N($B$3),N(E24))</f>
        <v/>
      </c>
      <c r="G24" s="17" t="n"/>
      <c r="H24" s="17" t="n"/>
      <c r="I24" s="19">
        <f>IF(ISNUMBER(G24),G24-F24,"")</f>
        <v/>
      </c>
    </row>
    <row r="25">
      <c r="A25" s="15" t="inlineStr">
        <is>
          <t>Annet</t>
        </is>
      </c>
      <c r="B25" s="15" t="inlineStr">
        <is>
          <t>Annet</t>
        </is>
      </c>
      <c r="C25" s="16" t="inlineStr"/>
      <c r="D25" s="15" t="inlineStr">
        <is>
          <t>Fast beløp</t>
        </is>
      </c>
      <c r="E25" s="17" t="n"/>
      <c r="F25" s="18">
        <f>IF(D25="Per gjest",N(E25)*N($B$3),N(E25))</f>
        <v/>
      </c>
      <c r="G25" s="17" t="n"/>
      <c r="H25" s="17" t="n"/>
      <c r="I25" s="19">
        <f>IF(ISNUMBER(G25),G25-F25,"")</f>
        <v/>
      </c>
    </row>
    <row r="26">
      <c r="A26" s="15" t="inlineStr"/>
      <c r="B26" s="15" t="inlineStr"/>
      <c r="C26" s="16" t="inlineStr"/>
      <c r="D26" s="15" t="inlineStr"/>
      <c r="E26" s="17" t="n"/>
      <c r="F26" s="18">
        <f>IF(D26="Per gjest",N(E26)*N($B$3),N(E26))</f>
        <v/>
      </c>
      <c r="G26" s="17" t="n"/>
      <c r="H26" s="17" t="n"/>
      <c r="I26" s="19">
        <f>IF(ISNUMBER(G26),G26-F26,"")</f>
        <v/>
      </c>
    </row>
    <row r="27">
      <c r="A27" s="15" t="inlineStr"/>
      <c r="B27" s="15" t="inlineStr"/>
      <c r="C27" s="16" t="inlineStr"/>
      <c r="D27" s="15" t="inlineStr"/>
      <c r="E27" s="17" t="n"/>
      <c r="F27" s="18">
        <f>IF(D27="Per gjest",N(E27)*N($B$3),N(E27))</f>
        <v/>
      </c>
      <c r="G27" s="17" t="n"/>
      <c r="H27" s="17" t="n"/>
      <c r="I27" s="19">
        <f>IF(ISNUMBER(G27),G27-F27,"")</f>
        <v/>
      </c>
    </row>
    <row r="28">
      <c r="A28" s="15" t="inlineStr"/>
      <c r="B28" s="15" t="inlineStr"/>
      <c r="C28" s="16" t="inlineStr"/>
      <c r="D28" s="15" t="inlineStr"/>
      <c r="E28" s="17" t="n"/>
      <c r="F28" s="18">
        <f>IF(D28="Per gjest",N(E28)*N($B$3),N(E28))</f>
        <v/>
      </c>
      <c r="G28" s="17" t="n"/>
      <c r="H28" s="17" t="n"/>
      <c r="I28" s="19">
        <f>IF(ISNUMBER(G28),G28-F28,"")</f>
        <v/>
      </c>
    </row>
    <row r="29">
      <c r="A29" s="15" t="inlineStr"/>
      <c r="B29" s="15" t="inlineStr"/>
      <c r="C29" s="16" t="inlineStr"/>
      <c r="D29" s="15" t="inlineStr"/>
      <c r="E29" s="17" t="n"/>
      <c r="F29" s="18">
        <f>IF(D29="Per gjest",N(E29)*N($B$3),N(E29))</f>
        <v/>
      </c>
      <c r="G29" s="17" t="n"/>
      <c r="H29" s="17" t="n"/>
      <c r="I29" s="19">
        <f>IF(ISNUMBER(G29),G29-F29,"")</f>
        <v/>
      </c>
    </row>
    <row r="30">
      <c r="A30" s="15" t="inlineStr"/>
      <c r="B30" s="15" t="inlineStr"/>
      <c r="C30" s="16" t="inlineStr"/>
      <c r="D30" s="15" t="inlineStr"/>
      <c r="E30" s="17" t="n"/>
      <c r="F30" s="18">
        <f>IF(D30="Per gjest",N(E30)*N($B$3),N(E30))</f>
        <v/>
      </c>
      <c r="G30" s="17" t="n"/>
      <c r="H30" s="17" t="n"/>
      <c r="I30" s="19">
        <f>IF(ISNUMBER(G30),G30-F30,"")</f>
        <v/>
      </c>
    </row>
    <row r="31">
      <c r="A31" s="15" t="inlineStr"/>
      <c r="B31" s="15" t="inlineStr"/>
      <c r="C31" s="16" t="inlineStr"/>
      <c r="D31" s="15" t="inlineStr"/>
      <c r="E31" s="17" t="n"/>
      <c r="F31" s="18">
        <f>IF(D31="Per gjest",N(E31)*N($B$3),N(E31))</f>
        <v/>
      </c>
      <c r="G31" s="17" t="n"/>
      <c r="H31" s="17" t="n"/>
      <c r="I31" s="19">
        <f>IF(ISNUMBER(G31),G31-F31,"")</f>
        <v/>
      </c>
    </row>
    <row r="32">
      <c r="A32" s="15" t="inlineStr"/>
      <c r="B32" s="15" t="inlineStr"/>
      <c r="C32" s="16" t="inlineStr"/>
      <c r="D32" s="15" t="inlineStr"/>
      <c r="E32" s="17" t="n"/>
      <c r="F32" s="18">
        <f>IF(D32="Per gjest",N(E32)*N($B$3),N(E32))</f>
        <v/>
      </c>
      <c r="G32" s="17" t="n"/>
      <c r="H32" s="17" t="n"/>
      <c r="I32" s="19">
        <f>IF(ISNUMBER(G32),G32-F32,"")</f>
        <v/>
      </c>
    </row>
    <row r="33">
      <c r="A33" s="15" t="inlineStr"/>
      <c r="B33" s="15" t="inlineStr"/>
      <c r="C33" s="16" t="inlineStr"/>
      <c r="D33" s="15" t="inlineStr"/>
      <c r="E33" s="17" t="n"/>
      <c r="F33" s="18">
        <f>IF(D33="Per gjest",N(E33)*N($B$3),N(E33))</f>
        <v/>
      </c>
      <c r="G33" s="17" t="n"/>
      <c r="H33" s="17" t="n"/>
      <c r="I33" s="19">
        <f>IF(ISNUMBER(G33),G33-F33,"")</f>
        <v/>
      </c>
    </row>
    <row r="34">
      <c r="E34" s="20" t="inlineStr">
        <is>
          <t>Sum</t>
        </is>
      </c>
      <c r="F34" s="21">
        <f>SUM(F9:F33)</f>
        <v/>
      </c>
      <c r="G34" s="21">
        <f>SUM(G9:G33)</f>
        <v/>
      </c>
      <c r="H34" s="21">
        <f>SUM(H9:H33)</f>
        <v/>
      </c>
    </row>
  </sheetData>
  <mergeCells count="4">
    <mergeCell ref="D3:E3"/>
    <mergeCell ref="A6:I6"/>
    <mergeCell ref="D4:E4"/>
    <mergeCell ref="D5:E5"/>
  </mergeCells>
  <conditionalFormatting sqref="I9:I33">
    <cfRule type="expression" priority="1" dxfId="0">
      <formula>AND(ISNUMBER(I9),I9&gt;0)</formula>
    </cfRule>
  </conditionalFormatting>
  <conditionalFormatting sqref="H4">
    <cfRule type="expression" priority="2" dxfId="1">
      <formula>AND(ISNUMBER($H$4),$H$4&lt;0)</formula>
    </cfRule>
  </conditionalFormatting>
  <dataValidations count="2">
    <dataValidation sqref="D9:D33" showDropDown="0" showInputMessage="0" showErrorMessage="0" allowBlank="1" type="list">
      <formula1>"Per gjest,Fast beløp"</formula1>
    </dataValidation>
    <dataValidation sqref="B3:B4 E9:H33" showDropDown="0" showInputMessage="0" showErrorMessage="0" allowBlank="1" errorTitle="Ugyldig tall" error="Skriv et tall på 0 eller mer."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20" customWidth="1" min="1" max="1"/>
  </cols>
  <sheetData>
    <row r="1">
      <c r="A1" s="22" t="inlineStr">
        <is>
          <t>Kilder (kontrollert 24.10.2026)</t>
        </is>
      </c>
    </row>
    <row r="3" ht="32" customHeight="1">
      <c r="A3" s="23" t="inlineStr">
        <is>
          <t>[K1] NRK 04.06.2025 – Sentio for SpareBank 1 Østlandet (1 000 personer, feb. 2025): et bryllup koster i snitt 176 000 kr. https://www.nrk.no/innlandet/en-ny-undersokelse-viser-at-et-gjennomsnittlig-norsk-bryllup-koster-hele-176000-kroner-1.17439974</t>
        </is>
      </c>
    </row>
    <row r="4" ht="32" customHeight="1">
      <c r="A4" s="23" t="inlineStr">
        <is>
          <t>[K2] Bryllupsmagasinet 28.01.2026 – «Dette koster et bryllup i Norge i 2026» (bransjemagasin). https://bryllupsmagasinet.no/hva-koster-et-bryllup-i-2025/</t>
        </is>
      </c>
    </row>
    <row r="5" ht="32" customHeight="1">
      <c r="A5" s="23" t="inlineStr">
        <is>
          <t>[K3] Zenframe – «Bryllupsbudsjett» (kommersiell guide, omtrentlige tall). https://www.zenframe.no/guides/bryllupsbudsjett</t>
        </is>
      </c>
    </row>
    <row r="6" ht="32" customHeight="1">
      <c r="A6" s="23" t="inlineStr">
        <is>
          <t>[K4] Eventguiden 16.10.2026 – «Hva koster bryllupsfotograf?». https://eventguiden.no/artikler/hva-koster-bryllupsfotograf/</t>
        </is>
      </c>
    </row>
    <row r="7" ht="32" customHeight="1">
      <c r="A7" s="23" t="inlineStr">
        <is>
          <t>[K5] Bryllup.no 05.02.2026 – «Hva koster et bryllup i Norge?» (kommersiell tjeneste). https://bryllup.no/blogg/hva-koster-bryllup-i-norge</t>
        </is>
      </c>
    </row>
    <row r="8" ht="32" customHeight="1">
      <c r="A8" s="23" t="inlineStr">
        <is>
          <t>[K6] Den norske kirke – Planlegg kirkebryllupet steg for steg. https://www.kirken.no/nb-NO/bryllup-i-den-norske-kirke/planlegg-kirkebryllupet-steg-for-steg/</t>
        </is>
      </c>
    </row>
    <row r="9" ht="32" customHeight="1">
      <c r="A9" s="23" t="inlineStr">
        <is>
          <t>[K8] Bryllupsmagasinet 18.06.2025 – brudekjole ny/brukt (samme Sentio-undersøkelse). https://bryllupsmagasinet.no/hva-legger-vi-egentlig-pa-bryllupet-bryllupsgavene-og-brudekjolen/</t>
        </is>
      </c>
    </row>
    <row r="10" ht="32" customHeight="1">
      <c r="A10" s="23" t="inlineStr">
        <is>
          <t>Forslagene i kolonnen «Pris» er Arkfabrikkens egne antakelser innenfor spennene over. Nummereringen følger Bryllupsplanleggeren (K7 Skatteetaten og K9 SSB er ikke brukt 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2026-10-25T01:43:22Z</dcterms:created>
  <dcterms:modified xmlns:dcterms="http://purl.org/dc/terms/" xmlns:xsi="http://www.w3.org/2001/XMLSchema-instance" xsi:type="dcterms:W3CDTF">2026-10-25T01:43:22Z</dcterms:modified>
</cp:coreProperties>
</file>