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sheetId="1" state="visible" r:id="rId1"/>
    <sheet xmlns:r="http://schemas.openxmlformats.org/officeDocument/2006/relationships" name="Budsjett" sheetId="2" state="visible" r:id="rId2"/>
    <sheet xmlns:r="http://schemas.openxmlformats.org/officeDocument/2006/relationships" name="Kilder" sheetId="3" state="visible" r:id="rId3"/>
  </sheets>
  <definedNames/>
  <calcPr calcId="124519" fullCalcOnLoad="1"/>
</workbook>
</file>

<file path=xl/styles.xml><?xml version="1.0" encoding="utf-8"?>
<styleSheet xmlns="http://schemas.openxmlformats.org/spreadsheetml/2006/main">
  <numFmts count="4">
    <numFmt numFmtId="164" formatCode="# ##0 &quot;kr&quot;"/>
    <numFmt numFmtId="165" formatCode="0 %"/>
    <numFmt numFmtId="166" formatCode="+# ##0 &quot;kr&quot;;-# ##0 &quot;kr&quot;;0 &quot;kr&quot;"/>
    <numFmt numFmtId="167" formatCode="# ##0"/>
  </numFmts>
  <fonts count="12">
    <font>
      <name val="Calibri"/>
      <family val="2"/>
      <color theme="1"/>
      <sz val="11"/>
      <scheme val="minor"/>
    </font>
    <font>
      <b val="1"/>
      <color rgb="00FFFFFF"/>
      <sz val="16"/>
    </font>
    <font>
      <sz val="11"/>
    </font>
    <font>
      <b val="1"/>
      <color rgb="001F5C4A"/>
      <sz val="12"/>
    </font>
    <font>
      <b val="1"/>
      <color rgb="001F5C4A"/>
      <sz val="16"/>
    </font>
    <font>
      <b val="1"/>
      <color rgb="001F5C4A"/>
    </font>
    <font>
      <b val="1"/>
      <sz val="13"/>
    </font>
    <font>
      <i val="1"/>
      <color rgb="00555555"/>
    </font>
    <font>
      <b val="1"/>
      <color rgb="00FFFFFF"/>
    </font>
    <font>
      <i val="1"/>
      <color rgb="00555555"/>
      <sz val="9"/>
    </font>
    <font>
      <b val="1"/>
    </font>
    <font>
      <b val="1"/>
      <color rgb="001F5C4A"/>
      <sz val="15"/>
    </font>
  </fonts>
  <fills count="4">
    <fill>
      <patternFill/>
    </fill>
    <fill>
      <patternFill patternType="gray125"/>
    </fill>
    <fill>
      <patternFill patternType="solid">
        <fgColor rgb="001F5C4A"/>
      </patternFill>
    </fill>
    <fill>
      <patternFill patternType="solid">
        <fgColor rgb="00FFE699"/>
      </patternFill>
    </fill>
  </fills>
  <borders count="2">
    <border>
      <left/>
      <right/>
      <top/>
      <bottom/>
      <diagonal/>
    </border>
    <border>
      <left style="thin">
        <color rgb="00C9D6D0"/>
      </left>
      <right style="thin">
        <color rgb="00C9D6D0"/>
      </right>
      <top style="thin">
        <color rgb="00C9D6D0"/>
      </top>
      <bottom style="thin">
        <color rgb="00C9D6D0"/>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1" pivotButton="0" quotePrefix="0" xfId="0"/>
    <xf numFmtId="164" fontId="0" fillId="3" borderId="1" pivotButton="0" quotePrefix="0" xfId="0"/>
    <xf numFmtId="164" fontId="0" fillId="0" borderId="1" pivotButton="0" quotePrefix="0" xfId="0"/>
    <xf numFmtId="165" fontId="0" fillId="3" borderId="1" pivotButton="0" quotePrefix="0" xfId="0"/>
    <xf numFmtId="164" fontId="6" fillId="0" borderId="1" pivotButton="0" quotePrefix="0" xfId="0"/>
    <xf numFmtId="166" fontId="0" fillId="0" borderId="1" pivotButton="0" quotePrefix="0" xfId="0"/>
    <xf numFmtId="0" fontId="7" fillId="0" borderId="0" pivotButton="0" quotePrefix="0" xfId="0"/>
    <xf numFmtId="0" fontId="8" fillId="2" borderId="0" applyAlignment="1" pivotButton="0" quotePrefix="0" xfId="0">
      <alignment horizontal="center" vertical="center" wrapText="1"/>
    </xf>
    <xf numFmtId="0" fontId="0" fillId="3" borderId="1" pivotButton="0" quotePrefix="0" xfId="0"/>
    <xf numFmtId="0" fontId="9" fillId="0" borderId="1" applyAlignment="1" pivotButton="0" quotePrefix="0" xfId="0">
      <alignment vertical="top" wrapText="1"/>
    </xf>
    <xf numFmtId="167" fontId="0" fillId="3" borderId="1" pivotButton="0" quotePrefix="0" xfId="0"/>
    <xf numFmtId="167" fontId="0" fillId="0" borderId="1" pivotButton="0" quotePrefix="0" xfId="0"/>
    <xf numFmtId="0" fontId="10" fillId="0" borderId="0" pivotButton="0" quotePrefix="0" xfId="0"/>
    <xf numFmtId="167" fontId="10" fillId="0" borderId="1" pivotButton="0" quotePrefix="0" xfId="0"/>
    <xf numFmtId="0" fontId="11" fillId="0" borderId="0" pivotButton="0" quotePrefix="0" xfId="0"/>
    <xf numFmtId="0" fontId="0" fillId="0" borderId="0" applyAlignment="1" pivotButton="0" quotePrefix="0" xfId="0">
      <alignment vertical="top" wrapText="1"/>
    </xf>
  </cellXfs>
  <cellStyles count="1">
    <cellStyle name="Normal" xfId="0" builtinId="0" hidden="0"/>
  </cellStyles>
  <dxfs count="2">
    <dxf>
      <font>
        <b val="1"/>
        <color rgb="00C00000"/>
      </font>
    </dxf>
    <dxf>
      <fill>
        <patternFill patternType="solid">
          <fgColor rgb="00F8CBA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7"/>
  <sheetViews>
    <sheetView showGridLines="0" workbookViewId="0">
      <selection activeCell="A1" sqref="A1"/>
    </sheetView>
  </sheetViews>
  <sheetFormatPr baseColWidth="8" defaultRowHeight="15"/>
  <cols>
    <col width="3" customWidth="1" min="1" max="1"/>
    <col width="100" customWidth="1" min="2" max="2"/>
  </cols>
  <sheetData>
    <row r="2" ht="30" customHeight="1">
      <c r="B2" s="1" t="inlineStr">
        <is>
          <t>Oppussingsbudsjett – gratis mal fra Arkfabrikken</t>
        </is>
      </c>
    </row>
    <row r="3" ht="30" customHeight="1">
      <c r="B3" s="2" t="inlineStr">
        <is>
          <t>Et enkelt budsjett for oppussing av bad, kjøkken eller flere rom: skriv inn ramme og buffer, juster postene, og se hva som er igjen når tilbudene kommer.</t>
        </is>
      </c>
    </row>
    <row r="4">
      <c r="B4" s="2" t="inlineStr"/>
    </row>
    <row r="5">
      <c r="B5" s="3" t="inlineStr">
        <is>
          <t>Slik bruker du det</t>
        </is>
      </c>
    </row>
    <row r="6">
      <c r="B6" s="2" t="inlineStr">
        <is>
          <t>1. Gå til arket «Budsjett». Fyll inn budsjettramme og buffer i prosent i de gule cellene øverst.</t>
        </is>
      </c>
    </row>
    <row r="7" ht="30" customHeight="1">
      <c r="B7" s="2" t="inlineStr">
        <is>
          <t>2. For hver post: skriv rom, hva som skal gjøres og budsjettet ditt. Postene er forslag, og beløpene står tomme – bruk de veiledende spennene som pekepinn og skriv inn egne tall.</t>
        </is>
      </c>
    </row>
    <row r="8" ht="30" customHeight="1">
      <c r="B8" s="2" t="inlineStr">
        <is>
          <t>3. Når du får tilbud: skriv tilbudet og velg prisform. Er det et prisoverslag, viser kolonnen «Maks ved overslag» beløpet +15 %.</t>
        </is>
      </c>
    </row>
    <row r="9" ht="30" customHeight="1">
      <c r="B9" s="2" t="inlineStr">
        <is>
          <t>4. Skriv hva som er betalt. Oppsummeringen øverst viser sum med buffer, prognose, betalt og hvor mye som er igjen av rammen.</t>
        </is>
      </c>
    </row>
    <row r="10">
      <c r="B10" s="2" t="inlineStr"/>
    </row>
    <row r="11">
      <c r="B11" s="3" t="inlineStr">
        <is>
          <t>Om tallene</t>
        </is>
      </c>
    </row>
    <row r="12" ht="45" customHeight="1">
      <c r="B12" s="2" t="inlineStr">
        <is>
          <t>Kolonnen «Veiledende spenn» viser prisspenn fra navngitte kilder (se arket «Kilder»). Bufferen på 15 % er vårt eget forslag (EGEN ANTAKELSE) innenfor kildenes 10–20 %. Prisene er pekepinner, ikke tilbud – de varierer mye med sted, boligens tilstand og standard.</t>
        </is>
      </c>
    </row>
    <row r="13" ht="45" customHeight="1">
      <c r="B13" s="2" t="inlineStr">
        <is>
          <t>Prisoverslag: Etter håndverkertjenesteloven § 32 skal et prisoverslag ikke overstiges vesentlig, og i alle fall ikke med mer enn 15 %, med mindre annet er uttrykkelig avtalt [K6]. Regnearket gir ikke juridiske råd eller skatteråd.</t>
        </is>
      </c>
    </row>
    <row r="14">
      <c r="B14" s="2" t="inlineStr"/>
    </row>
    <row r="15">
      <c r="B15" s="3" t="inlineStr">
        <is>
          <t>Vil du ha mer?</t>
        </is>
      </c>
    </row>
    <row r="16" ht="60" customHeight="1">
      <c r="B16" s="2" t="inlineStr">
        <is>
          <t>Oppussingsbudsjett (kr 179) har budsjett per rom og fag med 23 ferdige poster, sammenligning av tre tilbud per jobb, betalingsplan med forfall, materialliste, tidsplan med 34 gjøremål og en logg over påkostninger per år i samme regneark: https://arkfabrikken.no/produkter/oppussingsbudsjett/</t>
        </is>
      </c>
    </row>
    <row r="17">
      <c r="B17" s="2" t="inlineStr">
        <is>
          <t>Spørsmål: post@arkfabrikken.no · © Arkfabrikken · Gratis til privat bruk. Ikke for videresalg.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9"/>
  <sheetViews>
    <sheetView showGridLines="0" workbookViewId="0">
      <pane ySplit="8" topLeftCell="A9" activePane="bottomLeft" state="frozen"/>
      <selection pane="bottomLeft" activeCell="A1" sqref="A1"/>
    </sheetView>
  </sheetViews>
  <sheetFormatPr baseColWidth="8" defaultRowHeight="15"/>
  <cols>
    <col width="16" customWidth="1" min="1" max="1"/>
    <col width="32" customWidth="1" min="2" max="2"/>
    <col width="50" customWidth="1" min="3" max="3"/>
    <col width="14" customWidth="1" min="4" max="4"/>
    <col width="14" customWidth="1" min="5" max="5"/>
    <col width="16" customWidth="1" min="6" max="6"/>
    <col width="15" customWidth="1" min="7" max="7"/>
    <col width="14" customWidth="1" min="8" max="8"/>
    <col width="14" customWidth="1" min="9" max="9"/>
    <col width="3" customWidth="1" min="10" max="10"/>
  </cols>
  <sheetData>
    <row r="1">
      <c r="A1" s="4" t="inlineStr">
        <is>
          <t>Oppussingsbudsjett</t>
        </is>
      </c>
    </row>
    <row r="3">
      <c r="A3" s="5" t="inlineStr">
        <is>
          <t>Budsjettramme (kr)</t>
        </is>
      </c>
      <c r="B3" s="6" t="n"/>
      <c r="C3" s="5" t="inlineStr">
        <is>
          <t>Sum budsjett (poster)</t>
        </is>
      </c>
      <c r="D3" s="7">
        <f>SUM(D9:D28)</f>
        <v/>
      </c>
      <c r="F3" s="5" t="inlineStr">
        <is>
          <t>Prognose (tilbud / budsjett)</t>
        </is>
      </c>
      <c r="G3" s="7">
        <f>SUM(G9:G28)</f>
        <v/>
      </c>
    </row>
    <row r="4">
      <c r="A4" s="5" t="inlineStr">
        <is>
          <t>Buffer (%)</t>
        </is>
      </c>
      <c r="B4" s="8" t="n">
        <v>0.15</v>
      </c>
      <c r="C4" s="5" t="inlineStr">
        <is>
          <t>Buffer</t>
        </is>
      </c>
      <c r="D4" s="7">
        <f>ROUND(D3*N(B4),0)</f>
        <v/>
      </c>
      <c r="F4" s="5" t="inlineStr">
        <is>
          <t>Betalt hittil</t>
        </is>
      </c>
      <c r="G4" s="7">
        <f>SUM(H9:H28)</f>
        <v/>
      </c>
    </row>
    <row r="5">
      <c r="C5" s="5" t="inlineStr">
        <is>
          <t>Budsjett med buffer</t>
        </is>
      </c>
      <c r="D5" s="9">
        <f>D3+D4</f>
        <v/>
      </c>
      <c r="F5" s="5" t="inlineStr">
        <is>
          <t>Igjen av rammen</t>
        </is>
      </c>
      <c r="G5" s="10">
        <f>IF(N(B3)&gt;0,B3-G3-D4,"–")</f>
        <v/>
      </c>
    </row>
    <row r="6">
      <c r="A6" s="11">
        <f>IF(N(B3)=0,"Skriv budsjettrammen i B3.",IF(G3+D4&gt;B3,"Over rammen når bufferen er med – se på postene igjen.","Innenfor rammen, med buffer."))&amp;" Igjen av rammen = ramme − prognose − buffer."</f>
        <v/>
      </c>
    </row>
    <row r="8" ht="32" customHeight="1">
      <c r="A8" s="12" t="inlineStr">
        <is>
          <t>Rom</t>
        </is>
      </c>
      <c r="B8" s="12" t="inlineStr">
        <is>
          <t>Post</t>
        </is>
      </c>
      <c r="C8" s="12" t="inlineStr">
        <is>
          <t>Veiledende spenn (kilde)</t>
        </is>
      </c>
      <c r="D8" s="12" t="inlineStr">
        <is>
          <t>Budsjett (kr)</t>
        </is>
      </c>
      <c r="E8" s="12" t="inlineStr">
        <is>
          <t>Tilbud (kr)</t>
        </is>
      </c>
      <c r="F8" s="12" t="inlineStr">
        <is>
          <t>Prisform</t>
        </is>
      </c>
      <c r="G8" s="12" t="inlineStr">
        <is>
          <t>Prognose (kr)</t>
        </is>
      </c>
      <c r="H8" s="12" t="inlineStr">
        <is>
          <t>Betalt (kr)</t>
        </is>
      </c>
      <c r="I8" s="12" t="inlineStr">
        <is>
          <t>Maks ved overslag +15 %</t>
        </is>
      </c>
    </row>
    <row r="9" ht="30" customHeight="1">
      <c r="A9" s="13" t="inlineStr">
        <is>
          <t>Bad</t>
        </is>
      </c>
      <c r="B9" s="13" t="inlineStr">
        <is>
          <t>Riving og bortkjøring</t>
        </is>
      </c>
      <c r="C9" s="14" t="inlineStr">
        <is>
          <t>Ca. 15 000–30 000 kr for et standardbad (ca. 6 m²) [K1]</t>
        </is>
      </c>
      <c r="D9" s="15" t="n"/>
      <c r="E9" s="15" t="n"/>
      <c r="F9" s="13" t="n"/>
      <c r="G9" s="16">
        <f>IF(ISNUMBER(E9),E9,N(D9))</f>
        <v/>
      </c>
      <c r="H9" s="15" t="n"/>
      <c r="I9" s="16">
        <f>IF(AND(ISNUMBER(E9),F9="Prisoverslag"),ROUND(E9*1.15,0),"")</f>
        <v/>
      </c>
    </row>
    <row r="10" ht="30" customHeight="1">
      <c r="A10" s="13" t="inlineStr">
        <is>
          <t>Bad</t>
        </is>
      </c>
      <c r="B10" s="13" t="inlineStr">
        <is>
          <t>Rørlegger</t>
        </is>
      </c>
      <c r="C10" s="14" t="inlineStr">
        <is>
          <t>Ca. 35 000–75 000 kr [K1]; timepris ca. 900–1 300 kr [K3]</t>
        </is>
      </c>
      <c r="D10" s="15" t="n"/>
      <c r="E10" s="15" t="n"/>
      <c r="F10" s="13" t="n"/>
      <c r="G10" s="16">
        <f>IF(ISNUMBER(E10),E10,N(D10))</f>
        <v/>
      </c>
      <c r="H10" s="15" t="n"/>
      <c r="I10" s="16">
        <f>IF(AND(ISNUMBER(E10),F10="Prisoverslag"),ROUND(E10*1.15,0),"")</f>
        <v/>
      </c>
    </row>
    <row r="11" ht="30" customHeight="1">
      <c r="A11" s="13" t="inlineStr">
        <is>
          <t>Bad</t>
        </is>
      </c>
      <c r="B11" s="13" t="inlineStr">
        <is>
          <t>Elektriker</t>
        </is>
      </c>
      <c r="C11" s="14" t="inlineStr">
        <is>
          <t>Ca. 20 000–45 000 kr [K1]; timepris ca. 800–1 200 kr [K3]</t>
        </is>
      </c>
      <c r="D11" s="15" t="n"/>
      <c r="E11" s="15" t="n"/>
      <c r="F11" s="13" t="n"/>
      <c r="G11" s="16">
        <f>IF(ISNUMBER(E11),E11,N(D11))</f>
        <v/>
      </c>
      <c r="H11" s="15" t="n"/>
      <c r="I11" s="16">
        <f>IF(AND(ISNUMBER(E11),F11="Prisoverslag"),ROUND(E11*1.15,0),"")</f>
        <v/>
      </c>
    </row>
    <row r="12" ht="30" customHeight="1">
      <c r="A12" s="13" t="inlineStr">
        <is>
          <t>Bad</t>
        </is>
      </c>
      <c r="B12" s="13" t="inlineStr">
        <is>
          <t>Membran og flislegging (arbeid)</t>
        </is>
      </c>
      <c r="C12" s="14" t="inlineStr">
        <is>
          <t>Membran ca. 15 000–30 000 kr, flislegging ca. 25 000–50 000 kr [K1]</t>
        </is>
      </c>
      <c r="D12" s="15" t="n"/>
      <c r="E12" s="15" t="n"/>
      <c r="F12" s="13" t="n"/>
      <c r="G12" s="16">
        <f>IF(ISNUMBER(E12),E12,N(D12))</f>
        <v/>
      </c>
      <c r="H12" s="15" t="n"/>
      <c r="I12" s="16">
        <f>IF(AND(ISNUMBER(E12),F12="Prisoverslag"),ROUND(E12*1.15,0),"")</f>
        <v/>
      </c>
    </row>
    <row r="13" ht="30" customHeight="1">
      <c r="A13" s="13" t="inlineStr">
        <is>
          <t>Bad</t>
        </is>
      </c>
      <c r="B13" s="13" t="inlineStr">
        <is>
          <t>Materialer (fliser, sluk o.l.)</t>
        </is>
      </c>
      <c r="C13" s="14" t="inlineStr">
        <is>
          <t>Ca. 35 000–120 000 kr; fliser i mellomklassen ca. 400–700 kr/m² [K1]</t>
        </is>
      </c>
      <c r="D13" s="15" t="n"/>
      <c r="E13" s="15" t="n"/>
      <c r="F13" s="13" t="n"/>
      <c r="G13" s="16">
        <f>IF(ISNUMBER(E13),E13,N(D13))</f>
        <v/>
      </c>
      <c r="H13" s="15" t="n"/>
      <c r="I13" s="16">
        <f>IF(AND(ISNUMBER(E13),F13="Prisoverslag"),ROUND(E13*1.15,0),"")</f>
        <v/>
      </c>
    </row>
    <row r="14" ht="30" customHeight="1">
      <c r="A14" s="13" t="inlineStr">
        <is>
          <t>Kjøkken</t>
        </is>
      </c>
      <c r="B14" s="13" t="inlineStr">
        <is>
          <t>Kjøkkeninnredning</t>
        </is>
      </c>
      <c r="C14" s="14" t="inlineStr">
        <is>
          <t>85 000 kr (IKEA, 15 skap) i et priseksempel [K2]</t>
        </is>
      </c>
      <c r="D14" s="15" t="n"/>
      <c r="E14" s="15" t="n"/>
      <c r="F14" s="13" t="n"/>
      <c r="G14" s="16">
        <f>IF(ISNUMBER(E14),E14,N(D14))</f>
        <v/>
      </c>
      <c r="H14" s="15" t="n"/>
      <c r="I14" s="16">
        <f>IF(AND(ISNUMBER(E14),F14="Prisoverslag"),ROUND(E14*1.15,0),"")</f>
        <v/>
      </c>
    </row>
    <row r="15" ht="30" customHeight="1">
      <c r="A15" s="13" t="inlineStr">
        <is>
          <t>Kjøkken</t>
        </is>
      </c>
      <c r="B15" s="13" t="inlineStr">
        <is>
          <t>Montering</t>
        </is>
      </c>
      <c r="C15" s="14" t="inlineStr">
        <is>
          <t>35 000 kr for 15 skap i et priseksempel [K2]</t>
        </is>
      </c>
      <c r="D15" s="15" t="n"/>
      <c r="E15" s="15" t="n"/>
      <c r="F15" s="13" t="n"/>
      <c r="G15" s="16">
        <f>IF(ISNUMBER(E15),E15,N(D15))</f>
        <v/>
      </c>
      <c r="H15" s="15" t="n"/>
      <c r="I15" s="16">
        <f>IF(AND(ISNUMBER(E15),F15="Prisoverslag"),ROUND(E15*1.15,0),"")</f>
        <v/>
      </c>
    </row>
    <row r="16" ht="30" customHeight="1">
      <c r="A16" s="13" t="inlineStr">
        <is>
          <t>Kjøkken</t>
        </is>
      </c>
      <c r="B16" s="13" t="inlineStr">
        <is>
          <t>Rørlegger og elektriker</t>
        </is>
      </c>
      <c r="C16" s="14" t="inlineStr">
        <is>
          <t>13 000 kr og 8 000 kr i et priseksempel [K2]</t>
        </is>
      </c>
      <c r="D16" s="15" t="n"/>
      <c r="E16" s="15" t="n"/>
      <c r="F16" s="13" t="n"/>
      <c r="G16" s="16">
        <f>IF(ISNUMBER(E16),E16,N(D16))</f>
        <v/>
      </c>
      <c r="H16" s="15" t="n"/>
      <c r="I16" s="16">
        <f>IF(AND(ISNUMBER(E16),F16="Prisoverslag"),ROUND(E16*1.15,0),"")</f>
        <v/>
      </c>
    </row>
    <row r="17" ht="30" customHeight="1">
      <c r="A17" s="13" t="inlineStr">
        <is>
          <t>Kjøkken</t>
        </is>
      </c>
      <c r="B17" s="13" t="inlineStr">
        <is>
          <t>Hvitevarer</t>
        </is>
      </c>
      <c r="C17" s="14" t="inlineStr">
        <is>
          <t>Ingen kilde – bruk egne priser</t>
        </is>
      </c>
      <c r="D17" s="15" t="n"/>
      <c r="E17" s="15" t="n"/>
      <c r="F17" s="13" t="n"/>
      <c r="G17" s="16">
        <f>IF(ISNUMBER(E17),E17,N(D17))</f>
        <v/>
      </c>
      <c r="H17" s="15" t="n"/>
      <c r="I17" s="16">
        <f>IF(AND(ISNUMBER(E17),F17="Prisoverslag"),ROUND(E17*1.15,0),"")</f>
        <v/>
      </c>
    </row>
    <row r="18" ht="30" customHeight="1">
      <c r="A18" s="13" t="inlineStr">
        <is>
          <t>Hele boligen</t>
        </is>
      </c>
      <c r="B18" s="13" t="inlineStr">
        <is>
          <t>Maling</t>
        </is>
      </c>
      <c r="C18" s="14" t="inlineStr">
        <is>
          <t>Timepris maler ca. 600–900 kr [K3]</t>
        </is>
      </c>
      <c r="D18" s="15" t="n"/>
      <c r="E18" s="15" t="n"/>
      <c r="F18" s="13" t="n"/>
      <c r="G18" s="16">
        <f>IF(ISNUMBER(E18),E18,N(D18))</f>
        <v/>
      </c>
      <c r="H18" s="15" t="n"/>
      <c r="I18" s="16">
        <f>IF(AND(ISNUMBER(E18),F18="Prisoverslag"),ROUND(E18*1.15,0),"")</f>
        <v/>
      </c>
    </row>
    <row r="19" ht="30" customHeight="1">
      <c r="A19" s="13" t="inlineStr">
        <is>
          <t>Hele boligen</t>
        </is>
      </c>
      <c r="B19" s="13" t="inlineStr">
        <is>
          <t>Container / avfall</t>
        </is>
      </c>
      <c r="C19" s="14" t="inlineStr">
        <is>
          <t>10 m³ blandet avfall: snitt ca. 5 000 kr (ca. 3 600–7 700 kr) [K5]</t>
        </is>
      </c>
      <c r="D19" s="15" t="n"/>
      <c r="E19" s="15" t="n"/>
      <c r="F19" s="13" t="n"/>
      <c r="G19" s="16">
        <f>IF(ISNUMBER(E19),E19,N(D19))</f>
        <v/>
      </c>
      <c r="H19" s="15" t="n"/>
      <c r="I19" s="16">
        <f>IF(AND(ISNUMBER(E19),F19="Prisoverslag"),ROUND(E19*1.15,0),"")</f>
        <v/>
      </c>
    </row>
    <row r="20" ht="30" customHeight="1">
      <c r="A20" s="13" t="inlineStr">
        <is>
          <t>Hele boligen</t>
        </is>
      </c>
      <c r="B20" s="13" t="inlineStr">
        <is>
          <t>Annet</t>
        </is>
      </c>
      <c r="C20" s="14" t="inlineStr">
        <is>
          <t>Søknadsgebyr, lagring og å bo et annet sted glemmes ofte [K4]</t>
        </is>
      </c>
      <c r="D20" s="15" t="n"/>
      <c r="E20" s="15" t="n"/>
      <c r="F20" s="13" t="n"/>
      <c r="G20" s="16">
        <f>IF(ISNUMBER(E20),E20,N(D20))</f>
        <v/>
      </c>
      <c r="H20" s="15" t="n"/>
      <c r="I20" s="16">
        <f>IF(AND(ISNUMBER(E20),F20="Prisoverslag"),ROUND(E20*1.15,0),"")</f>
        <v/>
      </c>
    </row>
    <row r="21">
      <c r="A21" s="13" t="n"/>
      <c r="B21" s="13" t="n"/>
      <c r="C21" s="14" t="n"/>
      <c r="D21" s="15" t="n"/>
      <c r="E21" s="15" t="n"/>
      <c r="F21" s="13" t="n"/>
      <c r="G21" s="16">
        <f>IF(ISNUMBER(E21),E21,N(D21))</f>
        <v/>
      </c>
      <c r="H21" s="15" t="n"/>
      <c r="I21" s="16">
        <f>IF(AND(ISNUMBER(E21),F21="Prisoverslag"),ROUND(E21*1.15,0),"")</f>
        <v/>
      </c>
    </row>
    <row r="22">
      <c r="A22" s="13" t="n"/>
      <c r="B22" s="13" t="n"/>
      <c r="C22" s="14" t="n"/>
      <c r="D22" s="15" t="n"/>
      <c r="E22" s="15" t="n"/>
      <c r="F22" s="13" t="n"/>
      <c r="G22" s="16">
        <f>IF(ISNUMBER(E22),E22,N(D22))</f>
        <v/>
      </c>
      <c r="H22" s="15" t="n"/>
      <c r="I22" s="16">
        <f>IF(AND(ISNUMBER(E22),F22="Prisoverslag"),ROUND(E22*1.15,0),"")</f>
        <v/>
      </c>
    </row>
    <row r="23">
      <c r="A23" s="13" t="n"/>
      <c r="B23" s="13" t="n"/>
      <c r="C23" s="14" t="n"/>
      <c r="D23" s="15" t="n"/>
      <c r="E23" s="15" t="n"/>
      <c r="F23" s="13" t="n"/>
      <c r="G23" s="16">
        <f>IF(ISNUMBER(E23),E23,N(D23))</f>
        <v/>
      </c>
      <c r="H23" s="15" t="n"/>
      <c r="I23" s="16">
        <f>IF(AND(ISNUMBER(E23),F23="Prisoverslag"),ROUND(E23*1.15,0),"")</f>
        <v/>
      </c>
    </row>
    <row r="24">
      <c r="A24" s="13" t="n"/>
      <c r="B24" s="13" t="n"/>
      <c r="C24" s="14" t="n"/>
      <c r="D24" s="15" t="n"/>
      <c r="E24" s="15" t="n"/>
      <c r="F24" s="13" t="n"/>
      <c r="G24" s="16">
        <f>IF(ISNUMBER(E24),E24,N(D24))</f>
        <v/>
      </c>
      <c r="H24" s="15" t="n"/>
      <c r="I24" s="16">
        <f>IF(AND(ISNUMBER(E24),F24="Prisoverslag"),ROUND(E24*1.15,0),"")</f>
        <v/>
      </c>
    </row>
    <row r="25">
      <c r="A25" s="13" t="n"/>
      <c r="B25" s="13" t="n"/>
      <c r="C25" s="14" t="n"/>
      <c r="D25" s="15" t="n"/>
      <c r="E25" s="15" t="n"/>
      <c r="F25" s="13" t="n"/>
      <c r="G25" s="16">
        <f>IF(ISNUMBER(E25),E25,N(D25))</f>
        <v/>
      </c>
      <c r="H25" s="15" t="n"/>
      <c r="I25" s="16">
        <f>IF(AND(ISNUMBER(E25),F25="Prisoverslag"),ROUND(E25*1.15,0),"")</f>
        <v/>
      </c>
    </row>
    <row r="26">
      <c r="A26" s="13" t="n"/>
      <c r="B26" s="13" t="n"/>
      <c r="C26" s="14" t="n"/>
      <c r="D26" s="15" t="n"/>
      <c r="E26" s="15" t="n"/>
      <c r="F26" s="13" t="n"/>
      <c r="G26" s="16">
        <f>IF(ISNUMBER(E26),E26,N(D26))</f>
        <v/>
      </c>
      <c r="H26" s="15" t="n"/>
      <c r="I26" s="16">
        <f>IF(AND(ISNUMBER(E26),F26="Prisoverslag"),ROUND(E26*1.15,0),"")</f>
        <v/>
      </c>
    </row>
    <row r="27">
      <c r="A27" s="13" t="n"/>
      <c r="B27" s="13" t="n"/>
      <c r="C27" s="14" t="n"/>
      <c r="D27" s="15" t="n"/>
      <c r="E27" s="15" t="n"/>
      <c r="F27" s="13" t="n"/>
      <c r="G27" s="16">
        <f>IF(ISNUMBER(E27),E27,N(D27))</f>
        <v/>
      </c>
      <c r="H27" s="15" t="n"/>
      <c r="I27" s="16">
        <f>IF(AND(ISNUMBER(E27),F27="Prisoverslag"),ROUND(E27*1.15,0),"")</f>
        <v/>
      </c>
    </row>
    <row r="28">
      <c r="A28" s="13" t="n"/>
      <c r="B28" s="13" t="n"/>
      <c r="C28" s="14" t="n"/>
      <c r="D28" s="15" t="n"/>
      <c r="E28" s="15" t="n"/>
      <c r="F28" s="13" t="n"/>
      <c r="G28" s="16">
        <f>IF(ISNUMBER(E28),E28,N(D28))</f>
        <v/>
      </c>
      <c r="H28" s="15" t="n"/>
      <c r="I28" s="16">
        <f>IF(AND(ISNUMBER(E28),F28="Prisoverslag"),ROUND(E28*1.15,0),"")</f>
        <v/>
      </c>
    </row>
    <row r="29">
      <c r="C29" s="17" t="inlineStr">
        <is>
          <t>Sum</t>
        </is>
      </c>
      <c r="D29" s="18">
        <f>SUM(D9:D28)</f>
        <v/>
      </c>
      <c r="E29" s="18">
        <f>SUM(E9:E28)</f>
        <v/>
      </c>
      <c r="G29" s="18">
        <f>SUM(G9:G28)</f>
        <v/>
      </c>
      <c r="H29" s="18">
        <f>SUM(H9:H28)</f>
        <v/>
      </c>
    </row>
  </sheetData>
  <mergeCells count="1">
    <mergeCell ref="A6:I6"/>
  </mergeCells>
  <conditionalFormatting sqref="G9:G28">
    <cfRule type="expression" priority="1" dxfId="0">
      <formula>AND(ISNUMBER(E9),N(D9)&gt;0,E9&gt;D9)</formula>
    </cfRule>
  </conditionalFormatting>
  <conditionalFormatting sqref="G5">
    <cfRule type="expression" priority="2" dxfId="1">
      <formula>AND(ISNUMBER($G$5),$G$5&lt;0)</formula>
    </cfRule>
  </conditionalFormatting>
  <dataValidations count="3">
    <dataValidation sqref="F9:F28" showDropDown="0" showInputMessage="0" showErrorMessage="0" allowBlank="1" type="list">
      <formula1>"Fastpris,Prisoverslag,Timepris"</formula1>
    </dataValidation>
    <dataValidation sqref="B3 D9:E28 H9:H28" showDropDown="0" showInputMessage="0" showErrorMessage="0" allowBlank="1" errorTitle="Ugyldig tall" error="Skriv et tall på 0 eller mer." type="decimal" operator="greaterThanOrEqual">
      <formula1>0</formula1>
    </dataValidation>
    <dataValidation sqref="B4" showDropDown="0" showInputMessage="0" showErrorMessage="0" allowBlank="1" errorTitle="Ugyldig prosent" error="Skriv mellom 0 % og 50 %." type="decimal" operator="between">
      <formula1>0</formula1>
      <formula2>0.5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9"/>
  <sheetViews>
    <sheetView showGridLines="0" workbookViewId="0">
      <selection activeCell="A1" sqref="A1"/>
    </sheetView>
  </sheetViews>
  <sheetFormatPr baseColWidth="8" defaultRowHeight="15"/>
  <cols>
    <col width="120" customWidth="1" min="1" max="1"/>
  </cols>
  <sheetData>
    <row r="1">
      <c r="A1" s="19" t="inlineStr">
        <is>
          <t>Kilder (kontrollert 24.10.2026)</t>
        </is>
      </c>
    </row>
    <row r="3" ht="32" customHeight="1">
      <c r="A3" s="20" t="inlineStr">
        <is>
          <t>[K1] Oppussingsguiden – «Hva koster det å pusse opp badet? Prisguide (2026)» (kommersiell prisguide). Standardbad ca. 6 m²; buffer minst 10–15 %. https://www.oppussingsguiden.no/pris/oppussing/hva-koster-pusse-opp-bad/</t>
        </is>
      </c>
    </row>
    <row r="4" ht="32" customHeight="1">
      <c r="A4" s="20" t="inlineStr">
        <is>
          <t>[K2] Byggstart – «Hva koster det å pusse opp kjøkkenet? Pris i 2026» (kommersiell formidlingstjeneste). Kjøkken ca. 75 000–300 000 kr, snitt ca. 150 000 kr. https://www.byggstart.no/pris/pusse-opp-kjokken</t>
        </is>
      </c>
    </row>
    <row r="5" ht="32" customHeight="1">
      <c r="A5" s="20" t="inlineStr">
        <is>
          <t>[K3] Sime – «Hva koster håndverkere i timen? Timepriser 2026» (07.07.2026, inkl. mva). https://sime.no/artikler/hva-koster-handverkere-i-timen</t>
        </is>
      </c>
    </row>
    <row r="6" ht="32" customHeight="1">
      <c r="A6" s="20" t="inlineStr">
        <is>
          <t>[K4] Bolig-hjelp – «Utover prislappen: Slik avdekker du skjulte kostnader i oppussingsprosjektet» (2026). Buffer 10–20 %. https://bolig-hjelp.no/oppussing/utover-prislappen-slik-avdekker-du-skjulte-kostnader-i-oppussingsprosjektet/</t>
        </is>
      </c>
    </row>
    <row r="7" ht="32" customHeight="1">
      <c r="A7" s="20" t="inlineStr">
        <is>
          <t>[K5] Containerpris – «Priser 2026» (oppdatert 11.10.2026, 104 byer). https://containerpris.no/priser</t>
        </is>
      </c>
    </row>
    <row r="8" ht="32" customHeight="1">
      <c r="A8" s="20" t="inlineStr">
        <is>
          <t>[K6] Håndverkertjenesteloven § 32 (lov 16.06.1989 nr. 63). https://lovdata.no/dokument/NL/lov/1989-06-16-63</t>
        </is>
      </c>
    </row>
    <row r="9" ht="32" customHeight="1">
      <c r="A9" s="20" t="inlineStr">
        <is>
          <t>Bufferen på 15 % er Arkfabrikkens eget forslag. Nummereringen her er egen for gratisfilen; i Oppussingsbudsjett heter de samme kildene K1, K2, K4, K5, K6 og K8.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2026-10-25T01:43:22Z</dcterms:created>
  <dcterms:modified xmlns:dcterms="http://purl.org/dc/terms/" xmlns:xsi="http://www.w3.org/2001/XMLSchema-instance" xsi:type="dcterms:W3CDTF">2026-10-25T01:43:22Z</dcterms:modified>
</cp:coreProperties>
</file>